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32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26" i="1"/>
  <c r="C30"/>
  <c r="C35"/>
  <c r="C27" l="1"/>
  <c r="C22"/>
  <c r="C17"/>
  <c r="C20" s="1"/>
  <c r="B3"/>
  <c r="B2"/>
  <c r="C45" s="1"/>
  <c r="C32"/>
  <c r="C18"/>
  <c r="C19"/>
  <c r="B6"/>
  <c r="B5"/>
  <c r="C38" s="1"/>
  <c r="C39" l="1"/>
  <c r="B4"/>
  <c r="C28"/>
  <c r="C37" s="1"/>
  <c r="C24"/>
  <c r="C36" s="1"/>
  <c r="C40" l="1"/>
  <c r="C42" l="1"/>
  <c r="C44" s="1"/>
  <c r="C46" s="1"/>
</calcChain>
</file>

<file path=xl/sharedStrings.xml><?xml version="1.0" encoding="utf-8"?>
<sst xmlns="http://schemas.openxmlformats.org/spreadsheetml/2006/main" count="49" uniqueCount="42">
  <si>
    <t>Площадь</t>
  </si>
  <si>
    <t>Пол</t>
  </si>
  <si>
    <t>Стены дома</t>
  </si>
  <si>
    <t>Утепление крыши</t>
  </si>
  <si>
    <t>Окна</t>
  </si>
  <si>
    <t>Двери</t>
  </si>
  <si>
    <t>Теплопроводность</t>
  </si>
  <si>
    <r>
      <t xml:space="preserve">Бетон, = </t>
    </r>
    <r>
      <rPr>
        <b/>
        <sz val="11"/>
        <color theme="1"/>
        <rFont val="Calibri"/>
        <family val="2"/>
        <charset val="204"/>
        <scheme val="minor"/>
      </rPr>
      <t>1,5</t>
    </r>
    <r>
      <rPr>
        <sz val="11"/>
        <color theme="1"/>
        <rFont val="Calibri"/>
        <family val="2"/>
        <charset val="204"/>
        <scheme val="minor"/>
      </rPr>
      <t>.</t>
    </r>
  </si>
  <si>
    <r>
      <t xml:space="preserve">Цементный раствор, = </t>
    </r>
    <r>
      <rPr>
        <b/>
        <sz val="11"/>
        <color theme="1"/>
        <rFont val="Calibri"/>
        <family val="2"/>
        <charset val="204"/>
        <scheme val="minor"/>
      </rPr>
      <t>1,2</t>
    </r>
    <r>
      <rPr>
        <sz val="11"/>
        <color theme="1"/>
        <rFont val="Calibri"/>
        <family val="2"/>
        <charset val="204"/>
        <scheme val="minor"/>
      </rPr>
      <t>.</t>
    </r>
  </si>
  <si>
    <r>
      <t xml:space="preserve">Минеральная вата, = </t>
    </r>
    <r>
      <rPr>
        <b/>
        <sz val="11"/>
        <color theme="1"/>
        <rFont val="Calibri"/>
        <family val="2"/>
        <charset val="204"/>
        <scheme val="minor"/>
      </rPr>
      <t>0,04</t>
    </r>
    <r>
      <rPr>
        <sz val="11"/>
        <color theme="1"/>
        <rFont val="Calibri"/>
        <family val="2"/>
        <charset val="204"/>
        <scheme val="minor"/>
      </rPr>
      <t>.</t>
    </r>
  </si>
  <si>
    <r>
      <t xml:space="preserve">Пенопласт, = </t>
    </r>
    <r>
      <rPr>
        <b/>
        <sz val="11"/>
        <color theme="1"/>
        <rFont val="Calibri"/>
        <family val="2"/>
        <charset val="204"/>
        <scheme val="minor"/>
      </rPr>
      <t>0,04</t>
    </r>
    <r>
      <rPr>
        <sz val="11"/>
        <color theme="1"/>
        <rFont val="Calibri"/>
        <family val="2"/>
        <charset val="204"/>
        <scheme val="minor"/>
      </rPr>
      <t>.</t>
    </r>
  </si>
  <si>
    <r>
      <t xml:space="preserve">Экструдированный полистирол, = </t>
    </r>
    <r>
      <rPr>
        <b/>
        <sz val="11"/>
        <color theme="1"/>
        <rFont val="Calibri"/>
        <family val="2"/>
        <charset val="204"/>
        <scheme val="minor"/>
      </rPr>
      <t>0,032</t>
    </r>
    <r>
      <rPr>
        <sz val="11"/>
        <color theme="1"/>
        <rFont val="Calibri"/>
        <family val="2"/>
        <charset val="204"/>
        <scheme val="minor"/>
      </rPr>
      <t>.</t>
    </r>
  </si>
  <si>
    <t>Теплосопротивление</t>
  </si>
  <si>
    <t>Пол:</t>
  </si>
  <si>
    <t>Бетон</t>
  </si>
  <si>
    <t>Пенопласт</t>
  </si>
  <si>
    <t>Стяжка</t>
  </si>
  <si>
    <t>Стены:</t>
  </si>
  <si>
    <t>Крыша:</t>
  </si>
  <si>
    <t>Минвата</t>
  </si>
  <si>
    <t>Кровля</t>
  </si>
  <si>
    <t>Инфильтрация и вытяжка</t>
  </si>
  <si>
    <t>Общие потери</t>
  </si>
  <si>
    <t>Расход на м2</t>
  </si>
  <si>
    <t>ГБ</t>
  </si>
  <si>
    <r>
      <t xml:space="preserve">Газобетон (плотность 500 пр. Кубок), = </t>
    </r>
    <r>
      <rPr>
        <b/>
        <sz val="11"/>
        <color theme="1"/>
        <rFont val="Calibri"/>
        <family val="2"/>
        <charset val="204"/>
        <scheme val="minor"/>
      </rPr>
      <t>0,174</t>
    </r>
  </si>
  <si>
    <r>
      <t xml:space="preserve">Древесина (сосна), = </t>
    </r>
    <r>
      <rPr>
        <b/>
        <sz val="11"/>
        <color theme="1"/>
        <rFont val="Calibri"/>
        <family val="2"/>
        <charset val="204"/>
        <scheme val="minor"/>
      </rPr>
      <t>0,18</t>
    </r>
    <r>
      <rPr>
        <sz val="11"/>
        <color theme="1"/>
        <rFont val="Calibri"/>
        <family val="2"/>
        <charset val="204"/>
        <scheme val="minor"/>
      </rPr>
      <t>.</t>
    </r>
  </si>
  <si>
    <t xml:space="preserve">Доска </t>
  </si>
  <si>
    <t>Площадь дома</t>
  </si>
  <si>
    <t>0,22/1,5</t>
  </si>
  <si>
    <t>0,08/0,04</t>
  </si>
  <si>
    <t>0,05/1,2</t>
  </si>
  <si>
    <t>0,3/0,174</t>
  </si>
  <si>
    <t>0,1/0,04</t>
  </si>
  <si>
    <t>0,2/0,04</t>
  </si>
  <si>
    <t>0,025/0,18</t>
  </si>
  <si>
    <t>Окна:</t>
  </si>
  <si>
    <t>Двери:</t>
  </si>
  <si>
    <t>Вт</t>
  </si>
  <si>
    <t>Вт/м2</t>
  </si>
  <si>
    <t>м2</t>
  </si>
  <si>
    <t xml:space="preserve">Теплопатеря улица -24, помещение +22, дельта </t>
  </si>
</sst>
</file>

<file path=xl/styles.xml><?xml version="1.0" encoding="utf-8"?>
<styleSheet xmlns="http://schemas.openxmlformats.org/spreadsheetml/2006/main">
  <numFmts count="1">
    <numFmt numFmtId="164" formatCode="#,##0.000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indent="1"/>
    </xf>
    <xf numFmtId="0" fontId="2" fillId="0" borderId="0" xfId="0" applyFont="1"/>
    <xf numFmtId="0" fontId="4" fillId="0" borderId="0" xfId="0" applyFont="1"/>
    <xf numFmtId="164" fontId="0" fillId="0" borderId="0" xfId="0" applyNumberFormat="1"/>
    <xf numFmtId="164" fontId="1" fillId="0" borderId="0" xfId="0" applyNumberFormat="1" applyFont="1"/>
    <xf numFmtId="0" fontId="0" fillId="0" borderId="1" xfId="0" applyBorder="1" applyAlignment="1">
      <alignment horizontal="left" indent="1"/>
    </xf>
    <xf numFmtId="0" fontId="0" fillId="0" borderId="2" xfId="0" applyBorder="1"/>
    <xf numFmtId="0" fontId="0" fillId="0" borderId="4" xfId="0" applyBorder="1" applyAlignment="1">
      <alignment horizontal="left" indent="1"/>
    </xf>
    <xf numFmtId="0" fontId="0" fillId="0" borderId="0" xfId="0" applyBorder="1"/>
    <xf numFmtId="164" fontId="0" fillId="0" borderId="5" xfId="0" applyNumberFormat="1" applyBorder="1"/>
    <xf numFmtId="0" fontId="0" fillId="0" borderId="6" xfId="0" applyBorder="1" applyAlignment="1">
      <alignment horizontal="left" indent="1"/>
    </xf>
    <xf numFmtId="0" fontId="0" fillId="0" borderId="7" xfId="0" applyBorder="1"/>
    <xf numFmtId="164" fontId="0" fillId="0" borderId="8" xfId="0" applyNumberFormat="1" applyBorder="1"/>
    <xf numFmtId="0" fontId="1" fillId="0" borderId="0" xfId="0" applyFont="1" applyAlignment="1">
      <alignment horizontal="left" indent="1"/>
    </xf>
    <xf numFmtId="164" fontId="0" fillId="0" borderId="3" xfId="0" applyNumberFormat="1" applyBorder="1"/>
    <xf numFmtId="0" fontId="0" fillId="0" borderId="9" xfId="0" applyBorder="1" applyAlignment="1">
      <alignment horizontal="left" indent="1"/>
    </xf>
    <xf numFmtId="0" fontId="0" fillId="0" borderId="10" xfId="0" applyBorder="1"/>
    <xf numFmtId="164" fontId="0" fillId="0" borderId="11" xfId="0" applyNumberFormat="1" applyBorder="1"/>
    <xf numFmtId="164" fontId="5" fillId="0" borderId="3" xfId="0" applyNumberFormat="1" applyFont="1" applyBorder="1"/>
    <xf numFmtId="164" fontId="5" fillId="0" borderId="8" xfId="0" applyNumberFormat="1" applyFont="1" applyBorder="1"/>
    <xf numFmtId="164" fontId="5" fillId="0" borderId="11" xfId="0" applyNumberFormat="1" applyFont="1" applyBorder="1"/>
    <xf numFmtId="4" fontId="0" fillId="0" borderId="0" xfId="0" applyNumberFormat="1"/>
    <xf numFmtId="4" fontId="1" fillId="0" borderId="0" xfId="0" applyNumberFormat="1" applyFont="1"/>
    <xf numFmtId="4" fontId="3" fillId="0" borderId="0" xfId="0" applyNumberFormat="1" applyFont="1"/>
    <xf numFmtId="0" fontId="0" fillId="0" borderId="1" xfId="0" applyBorder="1"/>
    <xf numFmtId="4" fontId="0" fillId="0" borderId="3" xfId="0" applyNumberFormat="1" applyBorder="1"/>
    <xf numFmtId="0" fontId="0" fillId="0" borderId="4" xfId="0" applyBorder="1"/>
    <xf numFmtId="4" fontId="0" fillId="0" borderId="5" xfId="0" applyNumberFormat="1" applyBorder="1"/>
    <xf numFmtId="0" fontId="0" fillId="0" borderId="6" xfId="0" applyBorder="1"/>
    <xf numFmtId="4" fontId="0" fillId="0" borderId="8" xfId="0" applyNumberFormat="1" applyBorder="1"/>
    <xf numFmtId="0" fontId="0" fillId="0" borderId="3" xfId="0" applyBorder="1"/>
    <xf numFmtId="0" fontId="0" fillId="0" borderId="5" xfId="0" applyBorder="1"/>
    <xf numFmtId="0" fontId="0" fillId="0" borderId="8" xfId="0" applyBorder="1"/>
    <xf numFmtId="9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tabSelected="1" topLeftCell="A10" workbookViewId="0">
      <selection activeCell="C24" sqref="C24"/>
    </sheetView>
  </sheetViews>
  <sheetFormatPr defaultRowHeight="15"/>
  <cols>
    <col min="1" max="1" width="23.5703125" customWidth="1"/>
    <col min="2" max="2" width="9.85546875" customWidth="1"/>
    <col min="4" max="4" width="13.5703125" customWidth="1"/>
    <col min="5" max="5" width="3.85546875" customWidth="1"/>
    <col min="6" max="6" width="4.7109375" customWidth="1"/>
    <col min="7" max="7" width="3.42578125" customWidth="1"/>
    <col min="8" max="8" width="3.5703125" customWidth="1"/>
  </cols>
  <sheetData>
    <row r="1" spans="1:3" ht="19.5" thickBot="1">
      <c r="A1" s="3" t="s">
        <v>0</v>
      </c>
    </row>
    <row r="2" spans="1:3">
      <c r="A2" s="26" t="s">
        <v>1</v>
      </c>
      <c r="B2" s="8">
        <f>9.5*4.35*2</f>
        <v>82.649999999999991</v>
      </c>
      <c r="C2" s="32"/>
    </row>
    <row r="3" spans="1:3">
      <c r="A3" s="28" t="s">
        <v>2</v>
      </c>
      <c r="B3" s="10">
        <f>(10.1*2+9.7*2)*(2.85+0.3+2.85+0.2)</f>
        <v>245.51999999999998</v>
      </c>
      <c r="C3" s="33"/>
    </row>
    <row r="4" spans="1:3">
      <c r="A4" s="28" t="s">
        <v>3</v>
      </c>
      <c r="B4" s="10">
        <f>B2</f>
        <v>82.649999999999991</v>
      </c>
      <c r="C4" s="33"/>
    </row>
    <row r="5" spans="1:3">
      <c r="A5" s="28" t="s">
        <v>4</v>
      </c>
      <c r="B5" s="10">
        <f>1*1.4*4+2.7*1+1.35*1.4*4+1.4*1.5*3+2.2*1.5</f>
        <v>25.459999999999997</v>
      </c>
      <c r="C5" s="33"/>
    </row>
    <row r="6" spans="1:3" ht="15.75" thickBot="1">
      <c r="A6" s="30" t="s">
        <v>5</v>
      </c>
      <c r="B6" s="13">
        <f>2.2*1*2</f>
        <v>4.4000000000000004</v>
      </c>
      <c r="C6" s="34"/>
    </row>
    <row r="7" spans="1:3" ht="19.5" thickBot="1">
      <c r="A7" s="3" t="s">
        <v>6</v>
      </c>
    </row>
    <row r="8" spans="1:3">
      <c r="A8" s="7" t="s">
        <v>7</v>
      </c>
      <c r="B8" s="8"/>
      <c r="C8" s="32"/>
    </row>
    <row r="9" spans="1:3">
      <c r="A9" s="9" t="s">
        <v>8</v>
      </c>
      <c r="B9" s="10"/>
      <c r="C9" s="33"/>
    </row>
    <row r="10" spans="1:3">
      <c r="A10" s="9" t="s">
        <v>25</v>
      </c>
      <c r="B10" s="10"/>
      <c r="C10" s="33"/>
    </row>
    <row r="11" spans="1:3">
      <c r="A11" s="9" t="s">
        <v>26</v>
      </c>
      <c r="B11" s="10"/>
      <c r="C11" s="33"/>
    </row>
    <row r="12" spans="1:3">
      <c r="A12" s="9" t="s">
        <v>9</v>
      </c>
      <c r="B12" s="10"/>
      <c r="C12" s="33"/>
    </row>
    <row r="13" spans="1:3">
      <c r="A13" s="9" t="s">
        <v>10</v>
      </c>
      <c r="B13" s="10"/>
      <c r="C13" s="33"/>
    </row>
    <row r="14" spans="1:3" ht="15.75" thickBot="1">
      <c r="A14" s="12" t="s">
        <v>11</v>
      </c>
      <c r="B14" s="13"/>
      <c r="C14" s="34"/>
    </row>
    <row r="15" spans="1:3" ht="18.75">
      <c r="A15" s="2" t="s">
        <v>12</v>
      </c>
    </row>
    <row r="16" spans="1:3" ht="15.75" thickBot="1">
      <c r="A16" s="15" t="s">
        <v>13</v>
      </c>
    </row>
    <row r="17" spans="1:3">
      <c r="A17" s="7" t="s">
        <v>14</v>
      </c>
      <c r="B17" s="8" t="s">
        <v>29</v>
      </c>
      <c r="C17" s="20">
        <f>0.22/1.5</f>
        <v>0.14666666666666667</v>
      </c>
    </row>
    <row r="18" spans="1:3">
      <c r="A18" s="9" t="s">
        <v>15</v>
      </c>
      <c r="B18" s="10" t="s">
        <v>30</v>
      </c>
      <c r="C18" s="11">
        <f>0.08/0.04</f>
        <v>2</v>
      </c>
    </row>
    <row r="19" spans="1:3" ht="15.75" thickBot="1">
      <c r="A19" s="12" t="s">
        <v>16</v>
      </c>
      <c r="B19" s="13" t="s">
        <v>31</v>
      </c>
      <c r="C19" s="14">
        <f>0.05/1.2</f>
        <v>4.1666666666666671E-2</v>
      </c>
    </row>
    <row r="20" spans="1:3">
      <c r="C20" s="6">
        <f>SUM(C17:C19)</f>
        <v>2.188333333333333</v>
      </c>
    </row>
    <row r="21" spans="1:3" ht="15.75" thickBot="1">
      <c r="A21" s="15" t="s">
        <v>17</v>
      </c>
      <c r="C21" s="5"/>
    </row>
    <row r="22" spans="1:3">
      <c r="A22" s="7" t="s">
        <v>24</v>
      </c>
      <c r="B22" s="8" t="s">
        <v>32</v>
      </c>
      <c r="C22" s="20">
        <f>0.3/0.174</f>
        <v>1.7241379310344829</v>
      </c>
    </row>
    <row r="23" spans="1:3" ht="15.75" thickBot="1">
      <c r="A23" s="12" t="s">
        <v>15</v>
      </c>
      <c r="B23" s="13" t="s">
        <v>33</v>
      </c>
      <c r="C23" s="21">
        <v>2.5</v>
      </c>
    </row>
    <row r="24" spans="1:3">
      <c r="C24" s="6">
        <f>SUM(C22:C23)</f>
        <v>4.2241379310344831</v>
      </c>
    </row>
    <row r="25" spans="1:3" ht="15.75" thickBot="1">
      <c r="A25" s="15" t="s">
        <v>18</v>
      </c>
      <c r="C25" s="5"/>
    </row>
    <row r="26" spans="1:3">
      <c r="A26" s="7" t="s">
        <v>19</v>
      </c>
      <c r="B26" s="8" t="s">
        <v>34</v>
      </c>
      <c r="C26" s="16">
        <f>0.2/0.04</f>
        <v>5</v>
      </c>
    </row>
    <row r="27" spans="1:3" ht="15.75" thickBot="1">
      <c r="A27" s="12" t="s">
        <v>27</v>
      </c>
      <c r="B27" s="13" t="s">
        <v>35</v>
      </c>
      <c r="C27" s="14">
        <f>0.025/0.18</f>
        <v>0.1388888888888889</v>
      </c>
    </row>
    <row r="28" spans="1:3" ht="15.75" thickBot="1">
      <c r="C28" s="6">
        <f>C26+C27</f>
        <v>5.1388888888888893</v>
      </c>
    </row>
    <row r="29" spans="1:3" ht="15.75" thickBot="1">
      <c r="A29" s="17" t="s">
        <v>36</v>
      </c>
      <c r="B29" s="18"/>
      <c r="C29" s="22">
        <v>0.6</v>
      </c>
    </row>
    <row r="30" spans="1:3" ht="15.75" thickBot="1">
      <c r="C30" s="6">
        <f>C29</f>
        <v>0.6</v>
      </c>
    </row>
    <row r="31" spans="1:3" ht="15.75" thickBot="1">
      <c r="A31" s="17" t="s">
        <v>37</v>
      </c>
      <c r="B31" s="18"/>
      <c r="C31" s="19">
        <v>0.6</v>
      </c>
    </row>
    <row r="32" spans="1:3">
      <c r="C32" s="6">
        <f>C31</f>
        <v>0.6</v>
      </c>
    </row>
    <row r="33" spans="1:7" ht="18.75">
      <c r="A33" s="3" t="s">
        <v>41</v>
      </c>
      <c r="E33" s="1">
        <v>46</v>
      </c>
    </row>
    <row r="34" spans="1:7" ht="15.75" thickBot="1"/>
    <row r="35" spans="1:7">
      <c r="A35" s="26" t="s">
        <v>1</v>
      </c>
      <c r="B35" s="8"/>
      <c r="C35" s="27">
        <f>B2*E33/C20</f>
        <v>1737.3495811119574</v>
      </c>
      <c r="G35" s="4"/>
    </row>
    <row r="36" spans="1:7">
      <c r="A36" s="28" t="s">
        <v>2</v>
      </c>
      <c r="B36" s="10"/>
      <c r="C36" s="29">
        <f>(B3-B5-B6)*E33/C24</f>
        <v>2348.4933877551016</v>
      </c>
    </row>
    <row r="37" spans="1:7">
      <c r="A37" s="28" t="s">
        <v>20</v>
      </c>
      <c r="B37" s="10"/>
      <c r="C37" s="29">
        <f>B2*E33/C28</f>
        <v>739.82918918918904</v>
      </c>
    </row>
    <row r="38" spans="1:7">
      <c r="A38" s="28" t="s">
        <v>4</v>
      </c>
      <c r="B38" s="10"/>
      <c r="C38" s="29">
        <f>B5*E33/C30</f>
        <v>1951.9333333333332</v>
      </c>
    </row>
    <row r="39" spans="1:7" ht="15.75" thickBot="1">
      <c r="A39" s="30" t="s">
        <v>5</v>
      </c>
      <c r="B39" s="13"/>
      <c r="C39" s="31">
        <f>B6*E33/C32</f>
        <v>337.33333333333337</v>
      </c>
    </row>
    <row r="40" spans="1:7">
      <c r="C40" s="24">
        <f>SUM(C35:C39)</f>
        <v>7114.9388247229144</v>
      </c>
      <c r="D40" t="s">
        <v>38</v>
      </c>
    </row>
    <row r="41" spans="1:7">
      <c r="C41" s="23"/>
    </row>
    <row r="42" spans="1:7">
      <c r="A42" t="s">
        <v>21</v>
      </c>
      <c r="B42" s="35">
        <v>0.35</v>
      </c>
      <c r="C42" s="24">
        <f>C40*B42</f>
        <v>2490.2285886530199</v>
      </c>
      <c r="D42" t="s">
        <v>38</v>
      </c>
    </row>
    <row r="44" spans="1:7">
      <c r="A44" t="s">
        <v>22</v>
      </c>
      <c r="C44" s="24">
        <f>C42+C40</f>
        <v>9605.1674133759334</v>
      </c>
      <c r="D44" t="s">
        <v>38</v>
      </c>
    </row>
    <row r="45" spans="1:7">
      <c r="A45" t="s">
        <v>28</v>
      </c>
      <c r="C45" s="25">
        <f>B2*2-3.1*2.1</f>
        <v>158.79</v>
      </c>
      <c r="D45" t="s">
        <v>40</v>
      </c>
    </row>
    <row r="46" spans="1:7">
      <c r="A46" t="s">
        <v>23</v>
      </c>
      <c r="C46" s="23">
        <f>C44/C45</f>
        <v>60.489750068492562</v>
      </c>
      <c r="D46" t="s">
        <v>39</v>
      </c>
    </row>
    <row r="47" spans="1:7">
      <c r="C47" s="23"/>
    </row>
    <row r="48" spans="1:7">
      <c r="C48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ivanouski</cp:lastModifiedBy>
  <dcterms:created xsi:type="dcterms:W3CDTF">2012-02-18T16:16:25Z</dcterms:created>
  <dcterms:modified xsi:type="dcterms:W3CDTF">2012-02-20T07:48:33Z</dcterms:modified>
</cp:coreProperties>
</file>