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2980" windowHeight="95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" i="1" l="1"/>
  <c r="F28" i="1" l="1"/>
  <c r="Q6" i="1" l="1"/>
  <c r="Q4" i="1"/>
  <c r="F12" i="1" l="1"/>
  <c r="E16" i="1" s="1"/>
  <c r="F16" i="1" s="1"/>
  <c r="E10" i="1"/>
  <c r="F10" i="1" s="1"/>
  <c r="L4" i="1"/>
  <c r="B2" i="1"/>
  <c r="E2" i="1" s="1"/>
  <c r="F2" i="1" s="1"/>
  <c r="G2" i="1" s="1"/>
  <c r="E26" i="1" l="1"/>
  <c r="F26" i="1" s="1"/>
  <c r="E28" i="1"/>
  <c r="E23" i="1"/>
  <c r="F23" i="1" s="1"/>
  <c r="E22" i="1"/>
  <c r="F22" i="1" s="1"/>
  <c r="E15" i="1"/>
  <c r="F15" i="1" s="1"/>
  <c r="E19" i="1"/>
  <c r="F19" i="1" s="1"/>
  <c r="E18" i="1"/>
  <c r="F18" i="1" s="1"/>
  <c r="E25" i="1"/>
  <c r="F25" i="1" s="1"/>
  <c r="E21" i="1"/>
  <c r="F21" i="1" s="1"/>
  <c r="E17" i="1"/>
  <c r="F17" i="1" s="1"/>
  <c r="E24" i="1"/>
  <c r="F24" i="1" s="1"/>
  <c r="E20" i="1"/>
  <c r="F20" i="1" s="1"/>
  <c r="H4" i="1"/>
  <c r="J4" i="1" s="1"/>
  <c r="H2" i="1"/>
  <c r="J2" i="1" s="1"/>
</calcChain>
</file>

<file path=xl/comments1.xml><?xml version="1.0" encoding="utf-8"?>
<comments xmlns="http://schemas.openxmlformats.org/spreadsheetml/2006/main">
  <authors>
    <author>Mikola</author>
  </authors>
  <commentList>
    <comment ref="D14" authorId="0">
      <text>
        <r>
          <rPr>
            <b/>
            <sz val="9"/>
            <color indexed="81"/>
            <rFont val="Tahoma"/>
            <charset val="1"/>
          </rPr>
          <t>Mikola:</t>
        </r>
        <r>
          <rPr>
            <sz val="9"/>
            <color indexed="81"/>
            <rFont val="Tahoma"/>
            <charset val="1"/>
          </rPr>
          <t xml:space="preserve">
среднедневное значение энергии https://eosweb.larc.nasa.gov/cgi-bin/sse/grid.cgi?&amp;num=208144&amp;lat=53.929&amp;submit=Submit&amp;hgt=100&amp;veg=17&amp;sitelev=&amp;email=&amp;p=grid_id&amp;p=swvdwncook&amp;p=midday_dwn&amp;p=clrskyday&amp;p=swv_dwn&amp;p=exp_dif&amp;p=mx_horizon&amp;p=ret_esh0&amp;p=ret_psh0&amp;step=2&amp;lon=27.321</t>
        </r>
      </text>
    </comment>
    <comment ref="E14" authorId="0">
      <text>
        <r>
          <rPr>
            <b/>
            <sz val="9"/>
            <color indexed="81"/>
            <rFont val="Tahoma"/>
            <charset val="1"/>
          </rPr>
          <t>Mikola:</t>
        </r>
        <r>
          <rPr>
            <sz val="9"/>
            <color indexed="81"/>
            <rFont val="Tahoma"/>
            <charset val="1"/>
          </rPr>
          <t xml:space="preserve">
Количество энергии с трех коллекторов</t>
        </r>
      </text>
    </comment>
    <comment ref="F14" authorId="0">
      <text>
        <r>
          <rPr>
            <b/>
            <sz val="9"/>
            <color indexed="81"/>
            <rFont val="Tahoma"/>
            <charset val="1"/>
          </rPr>
          <t>Mikola:</t>
        </r>
        <r>
          <rPr>
            <sz val="9"/>
            <color indexed="81"/>
            <rFont val="Tahoma"/>
            <charset val="1"/>
          </rPr>
          <t xml:space="preserve">
температура до которой нагреется вода 300 литров
</t>
        </r>
      </text>
    </comment>
  </commentList>
</comments>
</file>

<file path=xl/sharedStrings.xml><?xml version="1.0" encoding="utf-8"?>
<sst xmlns="http://schemas.openxmlformats.org/spreadsheetml/2006/main" count="22" uniqueCount="22">
  <si>
    <t xml:space="preserve">январь 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</si>
  <si>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</si>
  <si>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</si>
  <si>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</si>
  <si>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</si>
  <si>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</si>
  <si>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</si>
  <si>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</si>
  <si>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</si>
  <si>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</si>
  <si>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</si>
  <si>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</si>
  <si>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Ek=Ec*S*0,8</t>
  </si>
  <si>
    <t>S</t>
  </si>
  <si>
    <t>Ec</t>
  </si>
  <si>
    <t>Vдн</t>
  </si>
  <si>
    <t>с, кВт*1градус*1литр</t>
  </si>
  <si>
    <t>Tk=Ek/Vдн*1,16+10вход</t>
  </si>
  <si>
    <t>максимальная</t>
  </si>
  <si>
    <t>кол-во коллекторов</t>
  </si>
  <si>
    <t>площадь коллектора 15 трубок</t>
  </si>
  <si>
    <t>1 трубка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</si>
</sst>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28"/>
  <sheetViews>
    <sheetView tabSelected="1" workbookViewId="0">
      <selection activeCell="H19" sqref="H19"/>
    </sheetView>
  </sheetViews>
  <sheetFormatPr defaultRowHeight="15" x14ac:dyDescent="0.25"/>
  <cols>
    <col min="5" max="5" width="17.28515625" customWidth="1"/>
    <col min="6" max="6" width="15.7109375" customWidth="1"/>
    <col min="15" max="15" width="12" bestFit="1" customWidth="1"/>
  </cols>
  <sheetData>
    <row r="1" spans="2:17" x14ac:dyDescent="0.25">
      <c r="I1" s="2" t="s">
        <v>20</v>
      </c>
      <c r="J1">
        <v>1.395</v>
      </c>
      <c r="K1" t="s">
        <v>21</v>
      </c>
      <c r="L1">
        <f>J1/15</f>
        <v>9.2999999999999999E-2</v>
      </c>
    </row>
    <row r="2" spans="2:17" ht="14.45" x14ac:dyDescent="0.3">
      <c r="B2">
        <f>55-12</f>
        <v>43</v>
      </c>
      <c r="C2">
        <v>300</v>
      </c>
      <c r="E2">
        <f>B2*C2</f>
        <v>12900</v>
      </c>
      <c r="F2">
        <f>E2/859.8</f>
        <v>15.003489183531055</v>
      </c>
      <c r="G2">
        <f>F2/0.8</f>
        <v>18.754361479413816</v>
      </c>
      <c r="H2">
        <f>G2/4.95</f>
        <v>3.7887598948310739</v>
      </c>
      <c r="J2">
        <f>H2/J1</f>
        <v>2.7159569138574007</v>
      </c>
    </row>
    <row r="4" spans="2:17" ht="14.45" x14ac:dyDescent="0.3">
      <c r="H4">
        <f>G2/3.75</f>
        <v>5.0011630611770181</v>
      </c>
      <c r="J4">
        <f>H4/J1</f>
        <v>3.5850631262917694</v>
      </c>
      <c r="L4">
        <f>90-59</f>
        <v>31</v>
      </c>
      <c r="Q4">
        <f>2.791/2*3</f>
        <v>4.1864999999999997</v>
      </c>
    </row>
    <row r="6" spans="2:17" ht="14.45" x14ac:dyDescent="0.3">
      <c r="Q6">
        <f>2.791+1.395</f>
        <v>4.1859999999999999</v>
      </c>
    </row>
    <row r="10" spans="2:17" ht="14.45" x14ac:dyDescent="0.3">
      <c r="C10">
        <v>300</v>
      </c>
      <c r="D10">
        <v>1.1599999999999999</v>
      </c>
      <c r="E10">
        <f>C10*D10/1000</f>
        <v>0.34799999999999998</v>
      </c>
      <c r="F10">
        <f>E10*B2</f>
        <v>14.963999999999999</v>
      </c>
    </row>
    <row r="11" spans="2:17" x14ac:dyDescent="0.25">
      <c r="E11" t="s">
        <v>19</v>
      </c>
      <c r="F11" s="1" t="s">
        <v>13</v>
      </c>
      <c r="G11" t="s">
        <v>15</v>
      </c>
      <c r="H11" t="s">
        <v>16</v>
      </c>
    </row>
    <row r="12" spans="2:17" x14ac:dyDescent="0.25">
      <c r="E12">
        <v>3</v>
      </c>
      <c r="F12" s="1">
        <f>J1*E12</f>
        <v>4.1850000000000005</v>
      </c>
      <c r="G12">
        <v>300</v>
      </c>
      <c r="H12">
        <v>1.16E-3</v>
      </c>
    </row>
    <row r="14" spans="2:17" x14ac:dyDescent="0.25">
      <c r="D14" t="s">
        <v>14</v>
      </c>
      <c r="E14" t="s">
        <v>12</v>
      </c>
      <c r="F14" t="s">
        <v>17</v>
      </c>
    </row>
    <row r="15" spans="2:17" x14ac:dyDescent="0.25">
      <c r="B15" t="s">
        <v>0</v>
      </c>
      <c r="D15">
        <v>0.81</v>
      </c>
      <c r="E15">
        <f>D15*F$12*0.8</f>
        <v>2.7118800000000007</v>
      </c>
      <c r="F15">
        <f>E15/(G$12*H$12)+10</f>
        <v>17.792758620689657</v>
      </c>
    </row>
    <row r="16" spans="2:17" x14ac:dyDescent="0.25">
      <c r="B16" t="s">
        <v>1</v>
      </c>
      <c r="D16">
        <v>1.64</v>
      </c>
      <c r="E16">
        <f t="shared" ref="E16:E28" si="0">D16*F$12*0.8</f>
        <v>5.4907200000000005</v>
      </c>
      <c r="F16">
        <f t="shared" ref="F16:F28" si="1">E16/(G$12*H$12)+10</f>
        <v>25.777931034482762</v>
      </c>
    </row>
    <row r="17" spans="2:6" x14ac:dyDescent="0.25">
      <c r="B17" t="s">
        <v>2</v>
      </c>
      <c r="D17">
        <v>2.76</v>
      </c>
      <c r="E17">
        <f t="shared" si="0"/>
        <v>9.2404800000000016</v>
      </c>
      <c r="F17">
        <f t="shared" si="1"/>
        <v>36.55310344827587</v>
      </c>
    </row>
    <row r="18" spans="2:6" x14ac:dyDescent="0.25">
      <c r="B18" t="s">
        <v>3</v>
      </c>
      <c r="D18">
        <v>3.75</v>
      </c>
      <c r="E18">
        <f t="shared" si="0"/>
        <v>12.555000000000001</v>
      </c>
      <c r="F18">
        <f t="shared" si="1"/>
        <v>46.077586206896555</v>
      </c>
    </row>
    <row r="19" spans="2:6" x14ac:dyDescent="0.25">
      <c r="B19" t="s">
        <v>4</v>
      </c>
      <c r="D19">
        <v>4.93</v>
      </c>
      <c r="E19">
        <f t="shared" si="0"/>
        <v>16.50564</v>
      </c>
      <c r="F19">
        <f t="shared" si="1"/>
        <v>57.43</v>
      </c>
    </row>
    <row r="20" spans="2:6" x14ac:dyDescent="0.25">
      <c r="B20" t="s">
        <v>5</v>
      </c>
      <c r="D20">
        <v>4.95</v>
      </c>
      <c r="E20">
        <f t="shared" si="0"/>
        <v>16.572600000000005</v>
      </c>
      <c r="F20">
        <f t="shared" si="1"/>
        <v>57.622413793103469</v>
      </c>
    </row>
    <row r="21" spans="2:6" x14ac:dyDescent="0.25">
      <c r="B21" t="s">
        <v>6</v>
      </c>
      <c r="D21">
        <v>4.8600000000000003</v>
      </c>
      <c r="E21">
        <f t="shared" si="0"/>
        <v>16.271280000000004</v>
      </c>
      <c r="F21">
        <f t="shared" si="1"/>
        <v>56.75655172413795</v>
      </c>
    </row>
    <row r="22" spans="2:6" x14ac:dyDescent="0.25">
      <c r="B22" t="s">
        <v>7</v>
      </c>
      <c r="D22">
        <v>4.32</v>
      </c>
      <c r="E22">
        <f t="shared" si="0"/>
        <v>14.463360000000003</v>
      </c>
      <c r="F22">
        <f t="shared" si="1"/>
        <v>51.56137931034484</v>
      </c>
    </row>
    <row r="23" spans="2:6" x14ac:dyDescent="0.25">
      <c r="B23" t="s">
        <v>8</v>
      </c>
      <c r="D23">
        <v>2.73</v>
      </c>
      <c r="E23">
        <f t="shared" si="0"/>
        <v>9.1400400000000008</v>
      </c>
      <c r="F23">
        <f t="shared" si="1"/>
        <v>36.264482758620694</v>
      </c>
    </row>
    <row r="24" spans="2:6" x14ac:dyDescent="0.25">
      <c r="B24" t="s">
        <v>9</v>
      </c>
      <c r="D24">
        <v>1.55</v>
      </c>
      <c r="E24">
        <f t="shared" si="0"/>
        <v>5.1894000000000009</v>
      </c>
      <c r="F24">
        <f t="shared" si="1"/>
        <v>24.912068965517243</v>
      </c>
    </row>
    <row r="25" spans="2:6" x14ac:dyDescent="0.25">
      <c r="B25" t="s">
        <v>10</v>
      </c>
      <c r="D25">
        <v>0.82</v>
      </c>
      <c r="E25">
        <f t="shared" si="0"/>
        <v>2.7453600000000002</v>
      </c>
      <c r="F25">
        <f t="shared" si="1"/>
        <v>17.888965517241381</v>
      </c>
    </row>
    <row r="26" spans="2:6" x14ac:dyDescent="0.25">
      <c r="B26" t="s">
        <v>11</v>
      </c>
      <c r="D26">
        <v>0.56999999999999995</v>
      </c>
      <c r="E26">
        <f t="shared" si="0"/>
        <v>1.9083600000000001</v>
      </c>
      <c r="F26">
        <f t="shared" si="1"/>
        <v>15.483793103448276</v>
      </c>
    </row>
    <row r="28" spans="2:6" x14ac:dyDescent="0.25">
      <c r="B28" t="s">
        <v>18</v>
      </c>
      <c r="D28">
        <v>6.33</v>
      </c>
      <c r="E28">
        <f t="shared" si="0"/>
        <v>21.192840000000004</v>
      </c>
      <c r="F28">
        <f t="shared" si="1"/>
        <v>70.898965517241393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Mikola</dc:creator>
  <cp:lastModifiedBy>Mikola</cp:lastModifiedBy>
  <dcterms:created xsi:type="dcterms:W3CDTF">2017-02-23T12:16:32Z</dcterms:created>
  <dcterms:modified xsi:type="dcterms:W3CDTF">2017-05-30T08:28:08Z</dcterms:modified>
</cp:coreProperties>
</file>